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krobim\Desktop\Dosyalarım\excel\"/>
    </mc:Choice>
  </mc:AlternateContent>
  <bookViews>
    <workbookView xWindow="0" yWindow="0" windowWidth="20490" windowHeight="7785"/>
  </bookViews>
  <sheets>
    <sheet name="Sipariş" sheetId="2" r:id="rId1"/>
    <sheet name="Ürün Bilgileri" sheetId="1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2" l="1"/>
  <c r="B26" i="2"/>
  <c r="I26" i="2" s="1"/>
  <c r="I25" i="2"/>
  <c r="H25" i="2"/>
  <c r="B25" i="2"/>
  <c r="H24" i="2"/>
  <c r="B24" i="2"/>
  <c r="I24" i="2" s="1"/>
  <c r="H23" i="2"/>
  <c r="B23" i="2"/>
  <c r="I23" i="2" s="1"/>
  <c r="H22" i="2"/>
  <c r="B22" i="2"/>
  <c r="I22" i="2" s="1"/>
  <c r="H21" i="2"/>
  <c r="B21" i="2"/>
  <c r="I21" i="2" s="1"/>
  <c r="I20" i="2"/>
  <c r="H20" i="2"/>
  <c r="B20" i="2"/>
  <c r="H19" i="2"/>
  <c r="B19" i="2"/>
  <c r="I19" i="2" s="1"/>
  <c r="H18" i="2"/>
  <c r="B18" i="2"/>
  <c r="I18" i="2" s="1"/>
  <c r="I17" i="2"/>
  <c r="H17" i="2"/>
  <c r="B17" i="2"/>
  <c r="H16" i="2"/>
  <c r="B16" i="2"/>
  <c r="I16" i="2" s="1"/>
  <c r="H15" i="2"/>
  <c r="B15" i="2"/>
  <c r="I15" i="2" s="1"/>
  <c r="H14" i="2"/>
  <c r="B14" i="2"/>
  <c r="I14" i="2" s="1"/>
  <c r="H13" i="2"/>
  <c r="B13" i="2"/>
  <c r="I13" i="2" s="1"/>
  <c r="I12" i="2"/>
  <c r="H12" i="2"/>
  <c r="B12" i="2"/>
  <c r="H11" i="2"/>
  <c r="B11" i="2"/>
  <c r="I11" i="2" s="1"/>
  <c r="H10" i="2"/>
  <c r="B10" i="2"/>
  <c r="I10" i="2" s="1"/>
  <c r="I9" i="2"/>
  <c r="H9" i="2"/>
  <c r="B9" i="2"/>
  <c r="H8" i="2"/>
  <c r="B8" i="2"/>
  <c r="I8" i="2" s="1"/>
  <c r="H7" i="2"/>
  <c r="B7" i="2"/>
  <c r="I7" i="2" s="1"/>
  <c r="H6" i="2"/>
  <c r="B6" i="2"/>
  <c r="I6" i="2" s="1"/>
  <c r="H5" i="2"/>
  <c r="B5" i="2"/>
  <c r="I5" i="2" s="1"/>
  <c r="I4" i="2"/>
  <c r="H4" i="2"/>
  <c r="B4" i="2"/>
  <c r="H3" i="2"/>
  <c r="B3" i="2"/>
  <c r="I3" i="2" s="1"/>
  <c r="H2" i="2"/>
  <c r="B2" i="2"/>
  <c r="I2" i="2" s="1"/>
  <c r="E26" i="1"/>
  <c r="D26" i="1"/>
  <c r="C26" i="1"/>
  <c r="E25" i="1"/>
  <c r="D25" i="1"/>
  <c r="C25" i="1"/>
  <c r="E24" i="1"/>
  <c r="D24" i="1"/>
  <c r="C24" i="1"/>
  <c r="E23" i="1"/>
  <c r="D23" i="1"/>
  <c r="C23" i="1"/>
  <c r="E22" i="1"/>
  <c r="D22" i="1"/>
  <c r="C22" i="1"/>
  <c r="E21" i="1"/>
  <c r="D21" i="1"/>
  <c r="C21" i="1"/>
  <c r="E20" i="1"/>
  <c r="D20" i="1"/>
  <c r="C20" i="1"/>
  <c r="E19" i="1"/>
  <c r="D19" i="1"/>
  <c r="C19" i="1"/>
  <c r="E18" i="1"/>
  <c r="D18" i="1"/>
  <c r="C18" i="1"/>
  <c r="E17" i="1"/>
  <c r="D17" i="1"/>
  <c r="C17" i="1"/>
  <c r="E16" i="1"/>
  <c r="D16" i="1"/>
  <c r="C16" i="1"/>
  <c r="E15" i="1"/>
  <c r="D15" i="1"/>
  <c r="C15" i="1"/>
  <c r="E14" i="1"/>
  <c r="D14" i="1"/>
  <c r="C14" i="1"/>
  <c r="E13" i="1"/>
  <c r="D13" i="1"/>
  <c r="C13" i="1"/>
  <c r="E12" i="1"/>
  <c r="D12" i="1"/>
  <c r="C12" i="1"/>
  <c r="E11" i="1"/>
  <c r="D11" i="1"/>
  <c r="C11" i="1"/>
  <c r="E10" i="1"/>
  <c r="D10" i="1"/>
  <c r="C10" i="1"/>
  <c r="E9" i="1"/>
  <c r="D9" i="1"/>
  <c r="C9" i="1"/>
  <c r="E8" i="1"/>
  <c r="D8" i="1"/>
  <c r="C8" i="1"/>
  <c r="E7" i="1"/>
  <c r="D7" i="1"/>
  <c r="C7" i="1"/>
  <c r="E6" i="1"/>
  <c r="D6" i="1"/>
  <c r="C6" i="1"/>
  <c r="E5" i="1"/>
  <c r="D5" i="1"/>
  <c r="C5" i="1"/>
  <c r="E4" i="1"/>
  <c r="D4" i="1"/>
  <c r="C4" i="1"/>
  <c r="E3" i="1"/>
  <c r="D3" i="1"/>
  <c r="C3" i="1"/>
  <c r="E2" i="1"/>
  <c r="D2" i="1"/>
  <c r="C2" i="1"/>
</calcChain>
</file>

<file path=xl/sharedStrings.xml><?xml version="1.0" encoding="utf-8"?>
<sst xmlns="http://schemas.openxmlformats.org/spreadsheetml/2006/main" count="39" uniqueCount="20">
  <si>
    <t>Sipariş Numarası</t>
  </si>
  <si>
    <t>Ürün Kodu</t>
  </si>
  <si>
    <t>Ürün Adı</t>
  </si>
  <si>
    <t>Yakıt Tipi</t>
  </si>
  <si>
    <t>Satış Temsilcisi</t>
  </si>
  <si>
    <t>Sipariş Tarihi</t>
  </si>
  <si>
    <t>Müşteri</t>
  </si>
  <si>
    <t>Sipariş Miktarı</t>
  </si>
  <si>
    <t>Birim Fiyatı</t>
  </si>
  <si>
    <t>Kargo Ücreti</t>
  </si>
  <si>
    <t>Tutar</t>
  </si>
  <si>
    <t xml:space="preserve">Sipariş
Hangi Ay </t>
  </si>
  <si>
    <t>Ata Yatırım</t>
  </si>
  <si>
    <t>Tan Ticaret</t>
  </si>
  <si>
    <t>Sem Danışmanlık</t>
  </si>
  <si>
    <t>Öz Ticaret</t>
  </si>
  <si>
    <t>Bilgin Pazarlama</t>
  </si>
  <si>
    <t>Sena Pazarlama</t>
  </si>
  <si>
    <t>Lema Ticaret</t>
  </si>
  <si>
    <t>Pandor Danışmanlık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</si>
</sst>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/>
    </xf>
    <xf numFmtId="14" fontId="4" fillId="0" borderId="5" xfId="0" applyNumberFormat="1" applyFont="1" applyFill="1" applyBorder="1" applyAlignment="1">
      <alignment horizontal="center"/>
    </xf>
    <xf numFmtId="0" fontId="4" fillId="0" borderId="5" xfId="0" applyFont="1" applyFill="1" applyBorder="1"/>
    <xf numFmtId="0" fontId="4" fillId="0" borderId="5" xfId="0" applyFont="1" applyFill="1" applyBorder="1" applyAlignment="1">
      <alignment horizontal="center"/>
    </xf>
    <xf numFmtId="164" fontId="4" fillId="0" borderId="5" xfId="1" applyNumberFormat="1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14" fontId="4" fillId="0" borderId="8" xfId="0" applyNumberFormat="1" applyFont="1" applyFill="1" applyBorder="1" applyAlignment="1">
      <alignment horizontal="center"/>
    </xf>
    <xf numFmtId="0" fontId="4" fillId="0" borderId="8" xfId="0" applyFont="1" applyFill="1" applyBorder="1"/>
    <xf numFmtId="0" fontId="4" fillId="0" borderId="8" xfId="0" applyFont="1" applyFill="1" applyBorder="1" applyAlignment="1">
      <alignment horizontal="center"/>
    </xf>
    <xf numFmtId="164" fontId="4" fillId="0" borderId="8" xfId="1" applyNumberFormat="1" applyFont="1" applyFill="1" applyBorder="1" applyAlignment="1">
      <alignment horizontal="center"/>
    </xf>
  </cellXfs>
  <cellStyles count="2">
    <cellStyle name="Normal" xfId="0" builtinId="0"/>
    <cellStyle name="Virgül" xfId="1" builtinId="3"/>
  </cellStyles>
  <dxfs count="22">
    <dxf>
      <numFmt numFmtId="0" formatCode="General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_-* #,##0_-;\-* #,##0_-;_-* &quot;-&quot;??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_-* #,##0_-;\-* #,##0_-;_-* &quot;-&quot;??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/m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20;r&#252;n%20kodlar&#305;na%20g&#246;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Ürünler"/>
    </sheetNames>
    <sheetDataSet>
      <sheetData sheetId="0">
        <row r="1">
          <cell r="A1" t="str">
            <v>Ürün Kodu</v>
          </cell>
          <cell r="B1" t="str">
            <v>Ürün Adı</v>
          </cell>
          <cell r="C1" t="str">
            <v>Yakıt Tipi</v>
          </cell>
          <cell r="D1" t="str">
            <v>Satış Temsilcisi</v>
          </cell>
        </row>
        <row r="2">
          <cell r="A2">
            <v>864512</v>
          </cell>
          <cell r="B2" t="str">
            <v>Honda</v>
          </cell>
          <cell r="C2" t="str">
            <v>Benzin</v>
          </cell>
          <cell r="D2" t="str">
            <v>Serhat</v>
          </cell>
        </row>
        <row r="3">
          <cell r="A3">
            <v>779632</v>
          </cell>
          <cell r="B3" t="str">
            <v>Toyota</v>
          </cell>
          <cell r="C3" t="str">
            <v>Dizel</v>
          </cell>
          <cell r="D3" t="str">
            <v>Nihat</v>
          </cell>
        </row>
        <row r="4">
          <cell r="A4">
            <v>889354</v>
          </cell>
          <cell r="B4" t="str">
            <v>Ford</v>
          </cell>
          <cell r="C4" t="str">
            <v>Benzin</v>
          </cell>
          <cell r="D4" t="str">
            <v>Melahat</v>
          </cell>
        </row>
        <row r="5">
          <cell r="A5">
            <v>568742</v>
          </cell>
          <cell r="B5" t="str">
            <v>Bmw</v>
          </cell>
          <cell r="C5" t="str">
            <v>Dizel</v>
          </cell>
          <cell r="D5" t="str">
            <v>Sebahat</v>
          </cell>
        </row>
        <row r="6">
          <cell r="A6">
            <v>589636</v>
          </cell>
          <cell r="B6" t="str">
            <v>Mercedes</v>
          </cell>
          <cell r="C6" t="str">
            <v>Benzin</v>
          </cell>
          <cell r="D6" t="str">
            <v>Nusret</v>
          </cell>
        </row>
        <row r="7">
          <cell r="A7">
            <v>763287</v>
          </cell>
          <cell r="B7" t="str">
            <v>Peugeot</v>
          </cell>
          <cell r="C7" t="str">
            <v>Dizel</v>
          </cell>
          <cell r="D7" t="str">
            <v>Fikret</v>
          </cell>
        </row>
      </sheetData>
    </sheetDataSet>
  </externalBook>
</externalLink>
</file>

<file path=xl/tables/table1.xml><?xml version="1.0" encoding="utf-8"?>
<table xmlns="http://schemas.openxmlformats.org/spreadsheetml/2006/main" id="2" name="sipariş" displayName="sipariş" ref="A1:I26" totalsRowShown="0" headerRowDxfId="12" headerRowBorderDxfId="10" tableBorderDxfId="11" totalsRowBorderDxfId="9">
  <autoFilter ref="A1:I26"/>
  <tableColumns count="9">
    <tableColumn id="1" name="Sipariş Numarası" dataDxfId="8"/>
    <tableColumn id="2" name="Sipariş Tarihi" dataDxfId="7"/>
    <tableColumn id="3" name="Müşteri" dataDxfId="6"/>
    <tableColumn id="4" name="Ürün Kodu" dataDxfId="5"/>
    <tableColumn id="5" name="Sipariş Miktarı" dataDxfId="4"/>
    <tableColumn id="6" name="Birim Fiyatı" dataDxfId="3" dataCellStyle="Virgül"/>
    <tableColumn id="7" name="Kargo Ücreti" dataDxfId="2" dataCellStyle="Virgül"/>
    <tableColumn id="8" name="Tutar" dataDxfId="1">
      <calculatedColumnFormula>sipariş[[#This Row],[Sipariş Miktarı]]*sipariş[[#This Row],[Birim Fiyatı]]+sipariş[[#This Row],[Kargo Ücreti]]</calculatedColumnFormula>
    </tableColumn>
    <tableColumn id="9" name="Sipariş_x000a_Hangi Ay " dataDxfId="0">
      <calculatedColumnFormula>UPPER(TEXT(sipariş[[#This Row],[Sipariş Tarihi]],"aaaa"))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ürünler" displayName="ürünler" ref="A1:E26" totalsRowShown="0" headerRowDxfId="21" headerRowBorderDxfId="19" tableBorderDxfId="20" totalsRowBorderDxfId="18">
  <autoFilter ref="A1:E26"/>
  <tableColumns count="5">
    <tableColumn id="1" name="Sipariş Numarası" dataDxfId="17"/>
    <tableColumn id="2" name="Ürün Kodu" dataDxfId="16"/>
    <tableColumn id="3" name="Ürün Adı" dataDxfId="15">
      <calculatedColumnFormula>VLOOKUP(B2,[1]Ürünler!$A:$D,2,0)</calculatedColumnFormula>
    </tableColumn>
    <tableColumn id="4" name="Yakıt Tipi" dataDxfId="14">
      <calculatedColumnFormula>VLOOKUP(B2,[1]Ürünler!$A:$D,3,0)</calculatedColumnFormula>
    </tableColumn>
    <tableColumn id="5" name="Satış Temsilcisi" dataDxfId="13">
      <calculatedColumnFormula>VLOOKUP(B2,[1]Ürünler!$A:$D,4,0)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abSelected="1" workbookViewId="0">
      <selection activeCell="J18" sqref="J18"/>
    </sheetView>
  </sheetViews>
  <sheetFormatPr defaultRowHeight="15" x14ac:dyDescent="0.25"/>
  <cols>
    <col min="1" max="1" width="17.85546875" customWidth="1"/>
    <col min="2" max="2" width="14.42578125" customWidth="1"/>
    <col min="3" max="3" width="18.5703125" bestFit="1" customWidth="1"/>
    <col min="4" max="4" width="12.5703125" customWidth="1"/>
    <col min="5" max="5" width="15.85546875" customWidth="1"/>
    <col min="6" max="6" width="13.140625" customWidth="1"/>
    <col min="7" max="7" width="14" customWidth="1"/>
  </cols>
  <sheetData>
    <row r="1" spans="1:9" ht="30" x14ac:dyDescent="0.25">
      <c r="A1" s="10" t="s">
        <v>0</v>
      </c>
      <c r="B1" s="11" t="s">
        <v>5</v>
      </c>
      <c r="C1" s="11" t="s">
        <v>6</v>
      </c>
      <c r="D1" s="11" t="s">
        <v>1</v>
      </c>
      <c r="E1" s="11" t="s">
        <v>7</v>
      </c>
      <c r="F1" s="11" t="s">
        <v>8</v>
      </c>
      <c r="G1" s="11" t="s">
        <v>9</v>
      </c>
      <c r="H1" s="11" t="s">
        <v>10</v>
      </c>
      <c r="I1" s="12" t="s">
        <v>11</v>
      </c>
    </row>
    <row r="2" spans="1:9" x14ac:dyDescent="0.25">
      <c r="A2" s="13">
        <v>12345</v>
      </c>
      <c r="B2" s="14">
        <f ca="1">TODAY()-30</f>
        <v>44279</v>
      </c>
      <c r="C2" s="15" t="s">
        <v>12</v>
      </c>
      <c r="D2" s="16">
        <v>864512</v>
      </c>
      <c r="E2" s="16">
        <v>55</v>
      </c>
      <c r="F2" s="17">
        <v>3500</v>
      </c>
      <c r="G2" s="17">
        <v>45</v>
      </c>
      <c r="H2" s="5">
        <f>sipariş[[#This Row],[Sipariş Miktarı]]*sipariş[[#This Row],[Birim Fiyatı]]+sipariş[[#This Row],[Kargo Ücreti]]</f>
        <v>192545</v>
      </c>
      <c r="I2" s="6" t="str">
        <f ca="1">UPPER(TEXT(sipariş[[#This Row],[Sipariş Tarihi]],"aaaa"))</f>
        <v>MART</v>
      </c>
    </row>
    <row r="3" spans="1:9" x14ac:dyDescent="0.25">
      <c r="A3" s="13">
        <v>12346</v>
      </c>
      <c r="B3" s="14">
        <f ca="1">TODAY()-29</f>
        <v>44280</v>
      </c>
      <c r="C3" s="15" t="s">
        <v>13</v>
      </c>
      <c r="D3" s="16">
        <v>779632</v>
      </c>
      <c r="E3" s="16">
        <v>42</v>
      </c>
      <c r="F3" s="17">
        <v>550</v>
      </c>
      <c r="G3" s="17">
        <v>80</v>
      </c>
      <c r="H3" s="5">
        <f>sipariş[[#This Row],[Sipariş Miktarı]]*sipariş[[#This Row],[Birim Fiyatı]]+sipariş[[#This Row],[Kargo Ücreti]]</f>
        <v>23180</v>
      </c>
      <c r="I3" s="6" t="str">
        <f ca="1">UPPER(TEXT(sipariş[[#This Row],[Sipariş Tarihi]],"aaaa"))</f>
        <v>MART</v>
      </c>
    </row>
    <row r="4" spans="1:9" x14ac:dyDescent="0.25">
      <c r="A4" s="13">
        <v>12347</v>
      </c>
      <c r="B4" s="14">
        <f ca="1">TODAY()-28</f>
        <v>44281</v>
      </c>
      <c r="C4" s="15" t="s">
        <v>14</v>
      </c>
      <c r="D4" s="16">
        <v>889354</v>
      </c>
      <c r="E4" s="16">
        <v>36</v>
      </c>
      <c r="F4" s="17">
        <v>1500</v>
      </c>
      <c r="G4" s="17">
        <v>80</v>
      </c>
      <c r="H4" s="5">
        <f>sipariş[[#This Row],[Sipariş Miktarı]]*sipariş[[#This Row],[Birim Fiyatı]]+sipariş[[#This Row],[Kargo Ücreti]]</f>
        <v>54080</v>
      </c>
      <c r="I4" s="6" t="str">
        <f ca="1">UPPER(TEXT(sipariş[[#This Row],[Sipariş Tarihi]],"aaaa"))</f>
        <v>MART</v>
      </c>
    </row>
    <row r="5" spans="1:9" x14ac:dyDescent="0.25">
      <c r="A5" s="13">
        <v>12348</v>
      </c>
      <c r="B5" s="14">
        <f ca="1">TODAY()-27</f>
        <v>44282</v>
      </c>
      <c r="C5" s="15" t="s">
        <v>15</v>
      </c>
      <c r="D5" s="16">
        <v>864512</v>
      </c>
      <c r="E5" s="16">
        <v>92</v>
      </c>
      <c r="F5" s="17">
        <v>3500</v>
      </c>
      <c r="G5" s="17">
        <v>45</v>
      </c>
      <c r="H5" s="5">
        <f>sipariş[[#This Row],[Sipariş Miktarı]]*sipariş[[#This Row],[Birim Fiyatı]]+sipariş[[#This Row],[Kargo Ücreti]]</f>
        <v>322045</v>
      </c>
      <c r="I5" s="6" t="str">
        <f ca="1">UPPER(TEXT(sipariş[[#This Row],[Sipariş Tarihi]],"aaaa"))</f>
        <v>MART</v>
      </c>
    </row>
    <row r="6" spans="1:9" x14ac:dyDescent="0.25">
      <c r="A6" s="13">
        <v>12349</v>
      </c>
      <c r="B6" s="14">
        <f ca="1">TODAY()-26</f>
        <v>44283</v>
      </c>
      <c r="C6" s="15" t="s">
        <v>16</v>
      </c>
      <c r="D6" s="16">
        <v>779632</v>
      </c>
      <c r="E6" s="16">
        <v>23</v>
      </c>
      <c r="F6" s="17">
        <v>550</v>
      </c>
      <c r="G6" s="17">
        <v>80</v>
      </c>
      <c r="H6" s="5">
        <f>sipariş[[#This Row],[Sipariş Miktarı]]*sipariş[[#This Row],[Birim Fiyatı]]+sipariş[[#This Row],[Kargo Ücreti]]</f>
        <v>12730</v>
      </c>
      <c r="I6" s="6" t="str">
        <f ca="1">UPPER(TEXT(sipariş[[#This Row],[Sipariş Tarihi]],"aaaa"))</f>
        <v>MART</v>
      </c>
    </row>
    <row r="7" spans="1:9" x14ac:dyDescent="0.25">
      <c r="A7" s="13">
        <v>12350</v>
      </c>
      <c r="B7" s="14">
        <f ca="1">TODAY()-25</f>
        <v>44284</v>
      </c>
      <c r="C7" s="15" t="s">
        <v>17</v>
      </c>
      <c r="D7" s="16">
        <v>864512</v>
      </c>
      <c r="E7" s="16">
        <v>17</v>
      </c>
      <c r="F7" s="17">
        <v>3500</v>
      </c>
      <c r="G7" s="17">
        <v>80</v>
      </c>
      <c r="H7" s="5">
        <f>sipariş[[#This Row],[Sipariş Miktarı]]*sipariş[[#This Row],[Birim Fiyatı]]+sipariş[[#This Row],[Kargo Ücreti]]</f>
        <v>59580</v>
      </c>
      <c r="I7" s="6" t="str">
        <f ca="1">UPPER(TEXT(sipariş[[#This Row],[Sipariş Tarihi]],"aaaa"))</f>
        <v>MART</v>
      </c>
    </row>
    <row r="8" spans="1:9" x14ac:dyDescent="0.25">
      <c r="A8" s="13">
        <v>12351</v>
      </c>
      <c r="B8" s="14">
        <f ca="1">TODAY()-24</f>
        <v>44285</v>
      </c>
      <c r="C8" s="15" t="s">
        <v>18</v>
      </c>
      <c r="D8" s="16">
        <v>568742</v>
      </c>
      <c r="E8" s="16">
        <v>85</v>
      </c>
      <c r="F8" s="17">
        <v>2300</v>
      </c>
      <c r="G8" s="17">
        <v>45</v>
      </c>
      <c r="H8" s="5">
        <f>sipariş[[#This Row],[Sipariş Miktarı]]*sipariş[[#This Row],[Birim Fiyatı]]+sipariş[[#This Row],[Kargo Ücreti]]</f>
        <v>195545</v>
      </c>
      <c r="I8" s="6" t="str">
        <f ca="1">UPPER(TEXT(sipariş[[#This Row],[Sipariş Tarihi]],"aaaa"))</f>
        <v>MART</v>
      </c>
    </row>
    <row r="9" spans="1:9" x14ac:dyDescent="0.25">
      <c r="A9" s="13">
        <v>12352</v>
      </c>
      <c r="B9" s="14">
        <f ca="1">TODAY()-23</f>
        <v>44286</v>
      </c>
      <c r="C9" s="15" t="s">
        <v>19</v>
      </c>
      <c r="D9" s="16">
        <v>568742</v>
      </c>
      <c r="E9" s="16">
        <v>63</v>
      </c>
      <c r="F9" s="17">
        <v>2300</v>
      </c>
      <c r="G9" s="17">
        <v>45</v>
      </c>
      <c r="H9" s="5">
        <f>sipariş[[#This Row],[Sipariş Miktarı]]*sipariş[[#This Row],[Birim Fiyatı]]+sipariş[[#This Row],[Kargo Ücreti]]</f>
        <v>144945</v>
      </c>
      <c r="I9" s="6" t="str">
        <f ca="1">UPPER(TEXT(sipariş[[#This Row],[Sipariş Tarihi]],"aaaa"))</f>
        <v>MART</v>
      </c>
    </row>
    <row r="10" spans="1:9" x14ac:dyDescent="0.25">
      <c r="A10" s="13">
        <v>12353</v>
      </c>
      <c r="B10" s="14">
        <f ca="1">TODAY()-22</f>
        <v>44287</v>
      </c>
      <c r="C10" s="15" t="s">
        <v>15</v>
      </c>
      <c r="D10" s="16">
        <v>589636</v>
      </c>
      <c r="E10" s="16">
        <v>57</v>
      </c>
      <c r="F10" s="17">
        <v>1400</v>
      </c>
      <c r="G10" s="17">
        <v>45</v>
      </c>
      <c r="H10" s="5">
        <f>sipariş[[#This Row],[Sipariş Miktarı]]*sipariş[[#This Row],[Birim Fiyatı]]+sipariş[[#This Row],[Kargo Ücreti]]</f>
        <v>79845</v>
      </c>
      <c r="I10" s="6" t="str">
        <f ca="1">UPPER(TEXT(sipariş[[#This Row],[Sipariş Tarihi]],"aaaa"))</f>
        <v>NİSAN</v>
      </c>
    </row>
    <row r="11" spans="1:9" x14ac:dyDescent="0.25">
      <c r="A11" s="13">
        <v>12354</v>
      </c>
      <c r="B11" s="14">
        <f ca="1">TODAY()-21</f>
        <v>44288</v>
      </c>
      <c r="C11" s="15" t="s">
        <v>16</v>
      </c>
      <c r="D11" s="16">
        <v>763287</v>
      </c>
      <c r="E11" s="16">
        <v>30</v>
      </c>
      <c r="F11" s="17">
        <v>2500</v>
      </c>
      <c r="G11" s="17">
        <v>80</v>
      </c>
      <c r="H11" s="5">
        <f>sipariş[[#This Row],[Sipariş Miktarı]]*sipariş[[#This Row],[Birim Fiyatı]]+sipariş[[#This Row],[Kargo Ücreti]]</f>
        <v>75080</v>
      </c>
      <c r="I11" s="6" t="str">
        <f ca="1">UPPER(TEXT(sipariş[[#This Row],[Sipariş Tarihi]],"aaaa"))</f>
        <v>NİSAN</v>
      </c>
    </row>
    <row r="12" spans="1:9" x14ac:dyDescent="0.25">
      <c r="A12" s="13">
        <v>12355</v>
      </c>
      <c r="B12" s="14">
        <f ca="1">TODAY()-20</f>
        <v>44289</v>
      </c>
      <c r="C12" s="15" t="s">
        <v>12</v>
      </c>
      <c r="D12" s="16">
        <v>568742</v>
      </c>
      <c r="E12" s="16">
        <v>55</v>
      </c>
      <c r="F12" s="17">
        <v>2300</v>
      </c>
      <c r="G12" s="17">
        <v>45</v>
      </c>
      <c r="H12" s="5">
        <f>sipariş[[#This Row],[Sipariş Miktarı]]*sipariş[[#This Row],[Birim Fiyatı]]+sipariş[[#This Row],[Kargo Ücreti]]</f>
        <v>126545</v>
      </c>
      <c r="I12" s="6" t="str">
        <f ca="1">UPPER(TEXT(sipariş[[#This Row],[Sipariş Tarihi]],"aaaa"))</f>
        <v>NİSAN</v>
      </c>
    </row>
    <row r="13" spans="1:9" x14ac:dyDescent="0.25">
      <c r="A13" s="13">
        <v>12356</v>
      </c>
      <c r="B13" s="14">
        <f ca="1">TODAY()-19</f>
        <v>44290</v>
      </c>
      <c r="C13" s="15" t="s">
        <v>13</v>
      </c>
      <c r="D13" s="16">
        <v>568742</v>
      </c>
      <c r="E13" s="16">
        <v>22</v>
      </c>
      <c r="F13" s="17">
        <v>2300</v>
      </c>
      <c r="G13" s="17">
        <v>80</v>
      </c>
      <c r="H13" s="5">
        <f>sipariş[[#This Row],[Sipariş Miktarı]]*sipariş[[#This Row],[Birim Fiyatı]]+sipariş[[#This Row],[Kargo Ücreti]]</f>
        <v>50680</v>
      </c>
      <c r="I13" s="6" t="str">
        <f ca="1">UPPER(TEXT(sipariş[[#This Row],[Sipariş Tarihi]],"aaaa"))</f>
        <v>NİSAN</v>
      </c>
    </row>
    <row r="14" spans="1:9" x14ac:dyDescent="0.25">
      <c r="A14" s="13">
        <v>12357</v>
      </c>
      <c r="B14" s="14">
        <f ca="1">TODAY()-18</f>
        <v>44291</v>
      </c>
      <c r="C14" s="15" t="s">
        <v>14</v>
      </c>
      <c r="D14" s="16">
        <v>589636</v>
      </c>
      <c r="E14" s="16">
        <v>35</v>
      </c>
      <c r="F14" s="17">
        <v>1400</v>
      </c>
      <c r="G14" s="17">
        <v>80</v>
      </c>
      <c r="H14" s="5">
        <f>sipariş[[#This Row],[Sipariş Miktarı]]*sipariş[[#This Row],[Birim Fiyatı]]+sipariş[[#This Row],[Kargo Ücreti]]</f>
        <v>49080</v>
      </c>
      <c r="I14" s="6" t="str">
        <f ca="1">UPPER(TEXT(sipariş[[#This Row],[Sipariş Tarihi]],"aaaa"))</f>
        <v>NİSAN</v>
      </c>
    </row>
    <row r="15" spans="1:9" x14ac:dyDescent="0.25">
      <c r="A15" s="13">
        <v>12358</v>
      </c>
      <c r="B15" s="14">
        <f ca="1">TODAY()-17</f>
        <v>44292</v>
      </c>
      <c r="C15" s="15" t="s">
        <v>15</v>
      </c>
      <c r="D15" s="16">
        <v>889354</v>
      </c>
      <c r="E15" s="16">
        <v>47</v>
      </c>
      <c r="F15" s="17">
        <v>1500</v>
      </c>
      <c r="G15" s="17">
        <v>80</v>
      </c>
      <c r="H15" s="5">
        <f>sipariş[[#This Row],[Sipariş Miktarı]]*sipariş[[#This Row],[Birim Fiyatı]]+sipariş[[#This Row],[Kargo Ücreti]]</f>
        <v>70580</v>
      </c>
      <c r="I15" s="6" t="str">
        <f ca="1">UPPER(TEXT(sipariş[[#This Row],[Sipariş Tarihi]],"aaaa"))</f>
        <v>NİSAN</v>
      </c>
    </row>
    <row r="16" spans="1:9" x14ac:dyDescent="0.25">
      <c r="A16" s="13">
        <v>12359</v>
      </c>
      <c r="B16" s="14">
        <f ca="1">TODAY()-16</f>
        <v>44293</v>
      </c>
      <c r="C16" s="15" t="s">
        <v>16</v>
      </c>
      <c r="D16" s="16">
        <v>864512</v>
      </c>
      <c r="E16" s="16">
        <v>82</v>
      </c>
      <c r="F16" s="17">
        <v>3500</v>
      </c>
      <c r="G16" s="17">
        <v>45</v>
      </c>
      <c r="H16" s="5">
        <f>sipariş[[#This Row],[Sipariş Miktarı]]*sipariş[[#This Row],[Birim Fiyatı]]+sipariş[[#This Row],[Kargo Ücreti]]</f>
        <v>287045</v>
      </c>
      <c r="I16" s="6" t="str">
        <f ca="1">UPPER(TEXT(sipariş[[#This Row],[Sipariş Tarihi]],"aaaa"))</f>
        <v>NİSAN</v>
      </c>
    </row>
    <row r="17" spans="1:9" x14ac:dyDescent="0.25">
      <c r="A17" s="13">
        <v>12360</v>
      </c>
      <c r="B17" s="14">
        <f ca="1">TODAY()-16</f>
        <v>44293</v>
      </c>
      <c r="C17" s="15" t="s">
        <v>17</v>
      </c>
      <c r="D17" s="16">
        <v>779632</v>
      </c>
      <c r="E17" s="16">
        <v>61</v>
      </c>
      <c r="F17" s="17">
        <v>550</v>
      </c>
      <c r="G17" s="17">
        <v>45</v>
      </c>
      <c r="H17" s="5">
        <f>sipariş[[#This Row],[Sipariş Miktarı]]*sipariş[[#This Row],[Birim Fiyatı]]+sipariş[[#This Row],[Kargo Ücreti]]</f>
        <v>33595</v>
      </c>
      <c r="I17" s="6" t="str">
        <f ca="1">UPPER(TEXT(sipariş[[#This Row],[Sipariş Tarihi]],"aaaa"))</f>
        <v>NİSAN</v>
      </c>
    </row>
    <row r="18" spans="1:9" x14ac:dyDescent="0.25">
      <c r="A18" s="13">
        <v>12361</v>
      </c>
      <c r="B18" s="14">
        <f ca="1">TODAY()-14</f>
        <v>44295</v>
      </c>
      <c r="C18" s="15" t="s">
        <v>12</v>
      </c>
      <c r="D18" s="16">
        <v>589636</v>
      </c>
      <c r="E18" s="16">
        <v>28</v>
      </c>
      <c r="F18" s="17">
        <v>1400</v>
      </c>
      <c r="G18" s="17">
        <v>80</v>
      </c>
      <c r="H18" s="5">
        <f>sipariş[[#This Row],[Sipariş Miktarı]]*sipariş[[#This Row],[Birim Fiyatı]]+sipariş[[#This Row],[Kargo Ücreti]]</f>
        <v>39280</v>
      </c>
      <c r="I18" s="6" t="str">
        <f ca="1">UPPER(TEXT(sipariş[[#This Row],[Sipariş Tarihi]],"aaaa"))</f>
        <v>NİSAN</v>
      </c>
    </row>
    <row r="19" spans="1:9" x14ac:dyDescent="0.25">
      <c r="A19" s="13">
        <v>12362</v>
      </c>
      <c r="B19" s="14">
        <f ca="1">TODAY()-13</f>
        <v>44296</v>
      </c>
      <c r="C19" s="15" t="s">
        <v>13</v>
      </c>
      <c r="D19" s="16">
        <v>763287</v>
      </c>
      <c r="E19" s="16">
        <v>36</v>
      </c>
      <c r="F19" s="17">
        <v>2500</v>
      </c>
      <c r="G19" s="17">
        <v>80</v>
      </c>
      <c r="H19" s="5">
        <f>sipariş[[#This Row],[Sipariş Miktarı]]*sipariş[[#This Row],[Birim Fiyatı]]+sipariş[[#This Row],[Kargo Ücreti]]</f>
        <v>90080</v>
      </c>
      <c r="I19" s="6" t="str">
        <f ca="1">UPPER(TEXT(sipariş[[#This Row],[Sipariş Tarihi]],"aaaa"))</f>
        <v>NİSAN</v>
      </c>
    </row>
    <row r="20" spans="1:9" x14ac:dyDescent="0.25">
      <c r="A20" s="13">
        <v>12363</v>
      </c>
      <c r="B20" s="14">
        <f ca="1">TODAY()-13</f>
        <v>44296</v>
      </c>
      <c r="C20" s="15" t="s">
        <v>14</v>
      </c>
      <c r="D20" s="16">
        <v>568742</v>
      </c>
      <c r="E20" s="16">
        <v>42</v>
      </c>
      <c r="F20" s="17">
        <v>2300</v>
      </c>
      <c r="G20" s="17">
        <v>80</v>
      </c>
      <c r="H20" s="5">
        <f>sipariş[[#This Row],[Sipariş Miktarı]]*sipariş[[#This Row],[Birim Fiyatı]]+sipariş[[#This Row],[Kargo Ücreti]]</f>
        <v>96680</v>
      </c>
      <c r="I20" s="6" t="str">
        <f ca="1">UPPER(TEXT(sipariş[[#This Row],[Sipariş Tarihi]],"aaaa"))</f>
        <v>NİSAN</v>
      </c>
    </row>
    <row r="21" spans="1:9" x14ac:dyDescent="0.25">
      <c r="A21" s="13">
        <v>12364</v>
      </c>
      <c r="B21" s="14">
        <f ca="1">TODAY()-12</f>
        <v>44297</v>
      </c>
      <c r="C21" s="15" t="s">
        <v>15</v>
      </c>
      <c r="D21" s="16">
        <v>568742</v>
      </c>
      <c r="E21" s="16">
        <v>15</v>
      </c>
      <c r="F21" s="17">
        <v>2300</v>
      </c>
      <c r="G21" s="17">
        <v>80</v>
      </c>
      <c r="H21" s="5">
        <f>sipariş[[#This Row],[Sipariş Miktarı]]*sipariş[[#This Row],[Birim Fiyatı]]+sipariş[[#This Row],[Kargo Ücreti]]</f>
        <v>34580</v>
      </c>
      <c r="I21" s="6" t="str">
        <f ca="1">UPPER(TEXT(sipariş[[#This Row],[Sipariş Tarihi]],"aaaa"))</f>
        <v>NİSAN</v>
      </c>
    </row>
    <row r="22" spans="1:9" x14ac:dyDescent="0.25">
      <c r="A22" s="13">
        <v>12365</v>
      </c>
      <c r="B22" s="14">
        <f ca="1">TODAY()-12</f>
        <v>44297</v>
      </c>
      <c r="C22" s="15" t="s">
        <v>16</v>
      </c>
      <c r="D22" s="16">
        <v>589636</v>
      </c>
      <c r="E22" s="16">
        <v>8</v>
      </c>
      <c r="F22" s="17">
        <v>1400</v>
      </c>
      <c r="G22" s="17">
        <v>80</v>
      </c>
      <c r="H22" s="5">
        <f>sipariş[[#This Row],[Sipariş Miktarı]]*sipariş[[#This Row],[Birim Fiyatı]]+sipariş[[#This Row],[Kargo Ücreti]]</f>
        <v>11280</v>
      </c>
      <c r="I22" s="6" t="str">
        <f ca="1">UPPER(TEXT(sipariş[[#This Row],[Sipariş Tarihi]],"aaaa"))</f>
        <v>NİSAN</v>
      </c>
    </row>
    <row r="23" spans="1:9" x14ac:dyDescent="0.25">
      <c r="A23" s="13">
        <v>12366</v>
      </c>
      <c r="B23" s="14">
        <f ca="1">TODAY()-11</f>
        <v>44298</v>
      </c>
      <c r="C23" s="15" t="s">
        <v>17</v>
      </c>
      <c r="D23" s="16">
        <v>864512</v>
      </c>
      <c r="E23" s="16">
        <v>3</v>
      </c>
      <c r="F23" s="17">
        <v>3500</v>
      </c>
      <c r="G23" s="17">
        <v>80</v>
      </c>
      <c r="H23" s="5">
        <f>sipariş[[#This Row],[Sipariş Miktarı]]*sipariş[[#This Row],[Birim Fiyatı]]+sipariş[[#This Row],[Kargo Ücreti]]</f>
        <v>10580</v>
      </c>
      <c r="I23" s="6" t="str">
        <f ca="1">UPPER(TEXT(sipariş[[#This Row],[Sipariş Tarihi]],"aaaa"))</f>
        <v>NİSAN</v>
      </c>
    </row>
    <row r="24" spans="1:9" x14ac:dyDescent="0.25">
      <c r="A24" s="13">
        <v>12367</v>
      </c>
      <c r="B24" s="14">
        <f ca="1">TODAY()-10</f>
        <v>44299</v>
      </c>
      <c r="C24" s="15" t="s">
        <v>12</v>
      </c>
      <c r="D24" s="16">
        <v>779632</v>
      </c>
      <c r="E24" s="16">
        <v>7</v>
      </c>
      <c r="F24" s="17">
        <v>550</v>
      </c>
      <c r="G24" s="17">
        <v>80</v>
      </c>
      <c r="H24" s="5">
        <f>sipariş[[#This Row],[Sipariş Miktarı]]*sipariş[[#This Row],[Birim Fiyatı]]+sipariş[[#This Row],[Kargo Ücreti]]</f>
        <v>3930</v>
      </c>
      <c r="I24" s="6" t="str">
        <f ca="1">UPPER(TEXT(sipariş[[#This Row],[Sipariş Tarihi]],"aaaa"))</f>
        <v>NİSAN</v>
      </c>
    </row>
    <row r="25" spans="1:9" x14ac:dyDescent="0.25">
      <c r="A25" s="13">
        <v>12368</v>
      </c>
      <c r="B25" s="14">
        <f ca="1">TODAY()-9</f>
        <v>44300</v>
      </c>
      <c r="C25" s="15" t="s">
        <v>13</v>
      </c>
      <c r="D25" s="16">
        <v>889354</v>
      </c>
      <c r="E25" s="16">
        <v>16</v>
      </c>
      <c r="F25" s="17">
        <v>1500</v>
      </c>
      <c r="G25" s="17">
        <v>80</v>
      </c>
      <c r="H25" s="5">
        <f>sipariş[[#This Row],[Sipariş Miktarı]]*sipariş[[#This Row],[Birim Fiyatı]]+sipariş[[#This Row],[Kargo Ücreti]]</f>
        <v>24080</v>
      </c>
      <c r="I25" s="6" t="str">
        <f ca="1">UPPER(TEXT(sipariş[[#This Row],[Sipariş Tarihi]],"aaaa"))</f>
        <v>NİSAN</v>
      </c>
    </row>
    <row r="26" spans="1:9" x14ac:dyDescent="0.25">
      <c r="A26" s="18">
        <v>12369</v>
      </c>
      <c r="B26" s="19">
        <f ca="1">TODAY()-8</f>
        <v>44301</v>
      </c>
      <c r="C26" s="20" t="s">
        <v>14</v>
      </c>
      <c r="D26" s="21">
        <v>864512</v>
      </c>
      <c r="E26" s="21">
        <v>89</v>
      </c>
      <c r="F26" s="22">
        <v>3500</v>
      </c>
      <c r="G26" s="22">
        <v>45</v>
      </c>
      <c r="H26" s="8">
        <f>sipariş[[#This Row],[Sipariş Miktarı]]*sipariş[[#This Row],[Birim Fiyatı]]+sipariş[[#This Row],[Kargo Ücreti]]</f>
        <v>311545</v>
      </c>
      <c r="I26" s="9" t="str">
        <f ca="1">UPPER(TEXT(sipariş[[#This Row],[Sipariş Tarihi]],"aaaa"))</f>
        <v>NİSAN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J18" sqref="J18"/>
    </sheetView>
  </sheetViews>
  <sheetFormatPr defaultRowHeight="15" x14ac:dyDescent="0.25"/>
  <cols>
    <col min="1" max="1" width="17.85546875" customWidth="1"/>
    <col min="2" max="2" width="12.5703125" customWidth="1"/>
    <col min="3" max="3" width="11" customWidth="1"/>
    <col min="4" max="4" width="11.28515625" customWidth="1"/>
    <col min="5" max="5" width="16.42578125" customWidth="1"/>
  </cols>
  <sheetData>
    <row r="1" spans="1:5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5" x14ac:dyDescent="0.25">
      <c r="A2" s="4">
        <v>12345</v>
      </c>
      <c r="B2" s="5">
        <v>864512</v>
      </c>
      <c r="C2" s="5" t="str">
        <f>VLOOKUP(B2,[1]Ürünler!$A:$D,2,0)</f>
        <v>Honda</v>
      </c>
      <c r="D2" s="5" t="str">
        <f>VLOOKUP(B2,[1]Ürünler!$A:$D,3,0)</f>
        <v>Benzin</v>
      </c>
      <c r="E2" s="6" t="str">
        <f>VLOOKUP(B2,[1]Ürünler!$A:$D,4,0)</f>
        <v>Serhat</v>
      </c>
    </row>
    <row r="3" spans="1:5" x14ac:dyDescent="0.25">
      <c r="A3" s="4">
        <v>12346</v>
      </c>
      <c r="B3" s="5">
        <v>779632</v>
      </c>
      <c r="C3" s="5" t="str">
        <f>VLOOKUP(B3,[1]Ürünler!$A:$D,2,0)</f>
        <v>Toyota</v>
      </c>
      <c r="D3" s="5" t="str">
        <f>VLOOKUP(B3,[1]Ürünler!$A:$D,3,0)</f>
        <v>Dizel</v>
      </c>
      <c r="E3" s="6" t="str">
        <f>VLOOKUP(B3,[1]Ürünler!$A:$D,4,0)</f>
        <v>Nihat</v>
      </c>
    </row>
    <row r="4" spans="1:5" x14ac:dyDescent="0.25">
      <c r="A4" s="4">
        <v>12347</v>
      </c>
      <c r="B4" s="5">
        <v>889354</v>
      </c>
      <c r="C4" s="5" t="str">
        <f>VLOOKUP(B4,[1]Ürünler!$A:$D,2,0)</f>
        <v>Ford</v>
      </c>
      <c r="D4" s="5" t="str">
        <f>VLOOKUP(B4,[1]Ürünler!$A:$D,3,0)</f>
        <v>Benzin</v>
      </c>
      <c r="E4" s="6" t="str">
        <f>VLOOKUP(B4,[1]Ürünler!$A:$D,4,0)</f>
        <v>Melahat</v>
      </c>
    </row>
    <row r="5" spans="1:5" x14ac:dyDescent="0.25">
      <c r="A5" s="4">
        <v>12348</v>
      </c>
      <c r="B5" s="5">
        <v>864512</v>
      </c>
      <c r="C5" s="5" t="str">
        <f>VLOOKUP(B5,[1]Ürünler!$A:$D,2,0)</f>
        <v>Honda</v>
      </c>
      <c r="D5" s="5" t="str">
        <f>VLOOKUP(B5,[1]Ürünler!$A:$D,3,0)</f>
        <v>Benzin</v>
      </c>
      <c r="E5" s="6" t="str">
        <f>VLOOKUP(B5,[1]Ürünler!$A:$D,4,0)</f>
        <v>Serhat</v>
      </c>
    </row>
    <row r="6" spans="1:5" x14ac:dyDescent="0.25">
      <c r="A6" s="4">
        <v>12349</v>
      </c>
      <c r="B6" s="5">
        <v>779632</v>
      </c>
      <c r="C6" s="5" t="str">
        <f>VLOOKUP(B6,[1]Ürünler!$A:$D,2,0)</f>
        <v>Toyota</v>
      </c>
      <c r="D6" s="5" t="str">
        <f>VLOOKUP(B6,[1]Ürünler!$A:$D,3,0)</f>
        <v>Dizel</v>
      </c>
      <c r="E6" s="6" t="str">
        <f>VLOOKUP(B6,[1]Ürünler!$A:$D,4,0)</f>
        <v>Nihat</v>
      </c>
    </row>
    <row r="7" spans="1:5" x14ac:dyDescent="0.25">
      <c r="A7" s="4">
        <v>12350</v>
      </c>
      <c r="B7" s="5">
        <v>864512</v>
      </c>
      <c r="C7" s="5" t="str">
        <f>VLOOKUP(B7,[1]Ürünler!$A:$D,2,0)</f>
        <v>Honda</v>
      </c>
      <c r="D7" s="5" t="str">
        <f>VLOOKUP(B7,[1]Ürünler!$A:$D,3,0)</f>
        <v>Benzin</v>
      </c>
      <c r="E7" s="6" t="str">
        <f>VLOOKUP(B7,[1]Ürünler!$A:$D,4,0)</f>
        <v>Serhat</v>
      </c>
    </row>
    <row r="8" spans="1:5" x14ac:dyDescent="0.25">
      <c r="A8" s="4">
        <v>12351</v>
      </c>
      <c r="B8" s="5">
        <v>568742</v>
      </c>
      <c r="C8" s="5" t="str">
        <f>VLOOKUP(B8,[1]Ürünler!$A:$D,2,0)</f>
        <v>Bmw</v>
      </c>
      <c r="D8" s="5" t="str">
        <f>VLOOKUP(B8,[1]Ürünler!$A:$D,3,0)</f>
        <v>Dizel</v>
      </c>
      <c r="E8" s="6" t="str">
        <f>VLOOKUP(B8,[1]Ürünler!$A:$D,4,0)</f>
        <v>Sebahat</v>
      </c>
    </row>
    <row r="9" spans="1:5" x14ac:dyDescent="0.25">
      <c r="A9" s="4">
        <v>12352</v>
      </c>
      <c r="B9" s="5">
        <v>568742</v>
      </c>
      <c r="C9" s="5" t="str">
        <f>VLOOKUP(B9,[1]Ürünler!$A:$D,2,0)</f>
        <v>Bmw</v>
      </c>
      <c r="D9" s="5" t="str">
        <f>VLOOKUP(B9,[1]Ürünler!$A:$D,3,0)</f>
        <v>Dizel</v>
      </c>
      <c r="E9" s="6" t="str">
        <f>VLOOKUP(B9,[1]Ürünler!$A:$D,4,0)</f>
        <v>Sebahat</v>
      </c>
    </row>
    <row r="10" spans="1:5" x14ac:dyDescent="0.25">
      <c r="A10" s="4">
        <v>12353</v>
      </c>
      <c r="B10" s="5">
        <v>589636</v>
      </c>
      <c r="C10" s="5" t="str">
        <f>VLOOKUP(B10,[1]Ürünler!$A:$D,2,0)</f>
        <v>Mercedes</v>
      </c>
      <c r="D10" s="5" t="str">
        <f>VLOOKUP(B10,[1]Ürünler!$A:$D,3,0)</f>
        <v>Benzin</v>
      </c>
      <c r="E10" s="6" t="str">
        <f>VLOOKUP(B10,[1]Ürünler!$A:$D,4,0)</f>
        <v>Nusret</v>
      </c>
    </row>
    <row r="11" spans="1:5" x14ac:dyDescent="0.25">
      <c r="A11" s="4">
        <v>12354</v>
      </c>
      <c r="B11" s="5">
        <v>763287</v>
      </c>
      <c r="C11" s="5" t="str">
        <f>VLOOKUP(B11,[1]Ürünler!$A:$D,2,0)</f>
        <v>Peugeot</v>
      </c>
      <c r="D11" s="5" t="str">
        <f>VLOOKUP(B11,[1]Ürünler!$A:$D,3,0)</f>
        <v>Dizel</v>
      </c>
      <c r="E11" s="6" t="str">
        <f>VLOOKUP(B11,[1]Ürünler!$A:$D,4,0)</f>
        <v>Fikret</v>
      </c>
    </row>
    <row r="12" spans="1:5" x14ac:dyDescent="0.25">
      <c r="A12" s="4">
        <v>12355</v>
      </c>
      <c r="B12" s="5">
        <v>568742</v>
      </c>
      <c r="C12" s="5" t="str">
        <f>VLOOKUP(B12,[1]Ürünler!$A:$D,2,0)</f>
        <v>Bmw</v>
      </c>
      <c r="D12" s="5" t="str">
        <f>VLOOKUP(B12,[1]Ürünler!$A:$D,3,0)</f>
        <v>Dizel</v>
      </c>
      <c r="E12" s="6" t="str">
        <f>VLOOKUP(B12,[1]Ürünler!$A:$D,4,0)</f>
        <v>Sebahat</v>
      </c>
    </row>
    <row r="13" spans="1:5" x14ac:dyDescent="0.25">
      <c r="A13" s="4">
        <v>12356</v>
      </c>
      <c r="B13" s="5">
        <v>568742</v>
      </c>
      <c r="C13" s="5" t="str">
        <f>VLOOKUP(B13,[1]Ürünler!$A:$D,2,0)</f>
        <v>Bmw</v>
      </c>
      <c r="D13" s="5" t="str">
        <f>VLOOKUP(B13,[1]Ürünler!$A:$D,3,0)</f>
        <v>Dizel</v>
      </c>
      <c r="E13" s="6" t="str">
        <f>VLOOKUP(B13,[1]Ürünler!$A:$D,4,0)</f>
        <v>Sebahat</v>
      </c>
    </row>
    <row r="14" spans="1:5" x14ac:dyDescent="0.25">
      <c r="A14" s="4">
        <v>12357</v>
      </c>
      <c r="B14" s="5">
        <v>589636</v>
      </c>
      <c r="C14" s="5" t="str">
        <f>VLOOKUP(B14,[1]Ürünler!$A:$D,2,0)</f>
        <v>Mercedes</v>
      </c>
      <c r="D14" s="5" t="str">
        <f>VLOOKUP(B14,[1]Ürünler!$A:$D,3,0)</f>
        <v>Benzin</v>
      </c>
      <c r="E14" s="6" t="str">
        <f>VLOOKUP(B14,[1]Ürünler!$A:$D,4,0)</f>
        <v>Nusret</v>
      </c>
    </row>
    <row r="15" spans="1:5" x14ac:dyDescent="0.25">
      <c r="A15" s="4">
        <v>12358</v>
      </c>
      <c r="B15" s="5">
        <v>889354</v>
      </c>
      <c r="C15" s="5" t="str">
        <f>VLOOKUP(B15,[1]Ürünler!$A:$D,2,0)</f>
        <v>Ford</v>
      </c>
      <c r="D15" s="5" t="str">
        <f>VLOOKUP(B15,[1]Ürünler!$A:$D,3,0)</f>
        <v>Benzin</v>
      </c>
      <c r="E15" s="6" t="str">
        <f>VLOOKUP(B15,[1]Ürünler!$A:$D,4,0)</f>
        <v>Melahat</v>
      </c>
    </row>
    <row r="16" spans="1:5" x14ac:dyDescent="0.25">
      <c r="A16" s="4">
        <v>12359</v>
      </c>
      <c r="B16" s="5">
        <v>864512</v>
      </c>
      <c r="C16" s="5" t="str">
        <f>VLOOKUP(B16,[1]Ürünler!$A:$D,2,0)</f>
        <v>Honda</v>
      </c>
      <c r="D16" s="5" t="str">
        <f>VLOOKUP(B16,[1]Ürünler!$A:$D,3,0)</f>
        <v>Benzin</v>
      </c>
      <c r="E16" s="6" t="str">
        <f>VLOOKUP(B16,[1]Ürünler!$A:$D,4,0)</f>
        <v>Serhat</v>
      </c>
    </row>
    <row r="17" spans="1:5" x14ac:dyDescent="0.25">
      <c r="A17" s="4">
        <v>12360</v>
      </c>
      <c r="B17" s="5">
        <v>779632</v>
      </c>
      <c r="C17" s="5" t="str">
        <f>VLOOKUP(B17,[1]Ürünler!$A:$D,2,0)</f>
        <v>Toyota</v>
      </c>
      <c r="D17" s="5" t="str">
        <f>VLOOKUP(B17,[1]Ürünler!$A:$D,3,0)</f>
        <v>Dizel</v>
      </c>
      <c r="E17" s="6" t="str">
        <f>VLOOKUP(B17,[1]Ürünler!$A:$D,4,0)</f>
        <v>Nihat</v>
      </c>
    </row>
    <row r="18" spans="1:5" x14ac:dyDescent="0.25">
      <c r="A18" s="4">
        <v>12361</v>
      </c>
      <c r="B18" s="5">
        <v>589636</v>
      </c>
      <c r="C18" s="5" t="str">
        <f>VLOOKUP(B18,[1]Ürünler!$A:$D,2,0)</f>
        <v>Mercedes</v>
      </c>
      <c r="D18" s="5" t="str">
        <f>VLOOKUP(B18,[1]Ürünler!$A:$D,3,0)</f>
        <v>Benzin</v>
      </c>
      <c r="E18" s="6" t="str">
        <f>VLOOKUP(B18,[1]Ürünler!$A:$D,4,0)</f>
        <v>Nusret</v>
      </c>
    </row>
    <row r="19" spans="1:5" x14ac:dyDescent="0.25">
      <c r="A19" s="4">
        <v>12362</v>
      </c>
      <c r="B19" s="5">
        <v>763287</v>
      </c>
      <c r="C19" s="5" t="str">
        <f>VLOOKUP(B19,[1]Ürünler!$A:$D,2,0)</f>
        <v>Peugeot</v>
      </c>
      <c r="D19" s="5" t="str">
        <f>VLOOKUP(B19,[1]Ürünler!$A:$D,3,0)</f>
        <v>Dizel</v>
      </c>
      <c r="E19" s="6" t="str">
        <f>VLOOKUP(B19,[1]Ürünler!$A:$D,4,0)</f>
        <v>Fikret</v>
      </c>
    </row>
    <row r="20" spans="1:5" x14ac:dyDescent="0.25">
      <c r="A20" s="4">
        <v>12363</v>
      </c>
      <c r="B20" s="5">
        <v>568742</v>
      </c>
      <c r="C20" s="5" t="str">
        <f>VLOOKUP(B20,[1]Ürünler!$A:$D,2,0)</f>
        <v>Bmw</v>
      </c>
      <c r="D20" s="5" t="str">
        <f>VLOOKUP(B20,[1]Ürünler!$A:$D,3,0)</f>
        <v>Dizel</v>
      </c>
      <c r="E20" s="6" t="str">
        <f>VLOOKUP(B20,[1]Ürünler!$A:$D,4,0)</f>
        <v>Sebahat</v>
      </c>
    </row>
    <row r="21" spans="1:5" x14ac:dyDescent="0.25">
      <c r="A21" s="4">
        <v>12364</v>
      </c>
      <c r="B21" s="5">
        <v>568742</v>
      </c>
      <c r="C21" s="5" t="str">
        <f>VLOOKUP(B21,[1]Ürünler!$A:$D,2,0)</f>
        <v>Bmw</v>
      </c>
      <c r="D21" s="5" t="str">
        <f>VLOOKUP(B21,[1]Ürünler!$A:$D,3,0)</f>
        <v>Dizel</v>
      </c>
      <c r="E21" s="6" t="str">
        <f>VLOOKUP(B21,[1]Ürünler!$A:$D,4,0)</f>
        <v>Sebahat</v>
      </c>
    </row>
    <row r="22" spans="1:5" x14ac:dyDescent="0.25">
      <c r="A22" s="4">
        <v>12365</v>
      </c>
      <c r="B22" s="5">
        <v>589636</v>
      </c>
      <c r="C22" s="5" t="str">
        <f>VLOOKUP(B22,[1]Ürünler!$A:$D,2,0)</f>
        <v>Mercedes</v>
      </c>
      <c r="D22" s="5" t="str">
        <f>VLOOKUP(B22,[1]Ürünler!$A:$D,3,0)</f>
        <v>Benzin</v>
      </c>
      <c r="E22" s="6" t="str">
        <f>VLOOKUP(B22,[1]Ürünler!$A:$D,4,0)</f>
        <v>Nusret</v>
      </c>
    </row>
    <row r="23" spans="1:5" x14ac:dyDescent="0.25">
      <c r="A23" s="4">
        <v>12366</v>
      </c>
      <c r="B23" s="5">
        <v>864512</v>
      </c>
      <c r="C23" s="5" t="str">
        <f>VLOOKUP(B23,[1]Ürünler!$A:$D,2,0)</f>
        <v>Honda</v>
      </c>
      <c r="D23" s="5" t="str">
        <f>VLOOKUP(B23,[1]Ürünler!$A:$D,3,0)</f>
        <v>Benzin</v>
      </c>
      <c r="E23" s="6" t="str">
        <f>VLOOKUP(B23,[1]Ürünler!$A:$D,4,0)</f>
        <v>Serhat</v>
      </c>
    </row>
    <row r="24" spans="1:5" x14ac:dyDescent="0.25">
      <c r="A24" s="4">
        <v>12367</v>
      </c>
      <c r="B24" s="5">
        <v>779632</v>
      </c>
      <c r="C24" s="5" t="str">
        <f>VLOOKUP(B24,[1]Ürünler!$A:$D,2,0)</f>
        <v>Toyota</v>
      </c>
      <c r="D24" s="5" t="str">
        <f>VLOOKUP(B24,[1]Ürünler!$A:$D,3,0)</f>
        <v>Dizel</v>
      </c>
      <c r="E24" s="6" t="str">
        <f>VLOOKUP(B24,[1]Ürünler!$A:$D,4,0)</f>
        <v>Nihat</v>
      </c>
    </row>
    <row r="25" spans="1:5" x14ac:dyDescent="0.25">
      <c r="A25" s="4">
        <v>12368</v>
      </c>
      <c r="B25" s="5">
        <v>889354</v>
      </c>
      <c r="C25" s="5" t="str">
        <f>VLOOKUP(B25,[1]Ürünler!$A:$D,2,0)</f>
        <v>Ford</v>
      </c>
      <c r="D25" s="5" t="str">
        <f>VLOOKUP(B25,[1]Ürünler!$A:$D,3,0)</f>
        <v>Benzin</v>
      </c>
      <c r="E25" s="6" t="str">
        <f>VLOOKUP(B25,[1]Ürünler!$A:$D,4,0)</f>
        <v>Melahat</v>
      </c>
    </row>
    <row r="26" spans="1:5" x14ac:dyDescent="0.25">
      <c r="A26" s="7">
        <v>12369</v>
      </c>
      <c r="B26" s="8">
        <v>864512</v>
      </c>
      <c r="C26" s="8" t="str">
        <f>VLOOKUP(B26,[1]Ürünler!$A:$D,2,0)</f>
        <v>Honda</v>
      </c>
      <c r="D26" s="8" t="str">
        <f>VLOOKUP(B26,[1]Ürünler!$A:$D,3,0)</f>
        <v>Benzin</v>
      </c>
      <c r="E26" s="9" t="str">
        <f>VLOOKUP(B26,[1]Ürünler!$A:$D,4,0)</f>
        <v>Serhat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Sipariş</vt:lpstr>
      <vt:lpstr>Ürün Bilgileri</vt:lpstr>
    </vt:vector>
  </TitlesOfParts>
  <Company>Silentall Unattended Installer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Makrobim</dc:creator>
  <cp:lastModifiedBy>Makrobim</cp:lastModifiedBy>
  <dcterms:created xsi:type="dcterms:W3CDTF">2021-04-23T13:48:37Z</dcterms:created>
  <dcterms:modified xsi:type="dcterms:W3CDTF">2021-04-23T13:49:14Z</dcterms:modified>
</cp:coreProperties>
</file>